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arco.sharepoint.com/Shared Documents/"/>
    </mc:Choice>
  </mc:AlternateContent>
  <xr:revisionPtr revIDLastSave="0" documentId="8_{D12C8671-956F-41E0-942A-ED016DA6F54A}" xr6:coauthVersionLast="47" xr6:coauthVersionMax="47" xr10:uidLastSave="{00000000-0000-0000-0000-000000000000}"/>
  <bookViews>
    <workbookView xWindow="57480" yWindow="-120" windowWidth="29040" windowHeight="15840" xr2:uid="{5A3821B7-99F0-4950-B9FC-9FB1DA51C0CE}"/>
  </bookViews>
  <sheets>
    <sheet name="Customer Price page" sheetId="1" r:id="rId1"/>
    <sheet name="lists" sheetId="2" r:id="rId2"/>
  </sheets>
  <definedNames>
    <definedName name="_xlnm.Print_Area" localSheetId="0">'Customer Price page'!$L$43:$M$56</definedName>
    <definedName name="_xlnm.Print_Area" localSheetId="1">lists!$J$9:$K$17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H12" i="2" s="1"/>
  <c r="H13" i="2" s="1"/>
  <c r="H14" i="2" s="1"/>
  <c r="H15" i="2" s="1"/>
  <c r="F24" i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/>
  <c r="F31" i="1"/>
  <c r="G31" i="1" s="1"/>
  <c r="F32" i="1"/>
  <c r="G32" i="1" s="1"/>
  <c r="F33" i="1"/>
  <c r="G33" i="1" s="1"/>
  <c r="F34" i="1"/>
  <c r="G34" i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/>
  <c r="F43" i="1"/>
  <c r="G43" i="1" s="1"/>
  <c r="C47" i="1"/>
  <c r="I24" i="1"/>
  <c r="I25" i="1"/>
  <c r="I26" i="1"/>
  <c r="I27" i="1"/>
  <c r="I28" i="1"/>
  <c r="I29" i="1"/>
  <c r="J29" i="1" s="1"/>
  <c r="I30" i="1"/>
  <c r="J30" i="1" s="1"/>
  <c r="I31" i="1"/>
  <c r="J31" i="1" s="1"/>
  <c r="I32" i="1"/>
  <c r="I33" i="1"/>
  <c r="J33" i="1" s="1"/>
  <c r="I34" i="1"/>
  <c r="J34" i="1" s="1"/>
  <c r="I35" i="1"/>
  <c r="J35" i="1" s="1"/>
  <c r="I36" i="1"/>
  <c r="I37" i="1"/>
  <c r="J37" i="1" s="1"/>
  <c r="I38" i="1"/>
  <c r="J38" i="1" s="1"/>
  <c r="I39" i="1"/>
  <c r="J39" i="1" s="1"/>
  <c r="I40" i="1"/>
  <c r="I41" i="1"/>
  <c r="J41" i="1" s="1"/>
  <c r="I42" i="1"/>
  <c r="J42" i="1" s="1"/>
  <c r="I43" i="1"/>
  <c r="J26" i="1" l="1"/>
  <c r="J25" i="1"/>
  <c r="J43" i="1"/>
  <c r="J27" i="1"/>
  <c r="J28" i="1"/>
  <c r="J40" i="1"/>
  <c r="J32" i="1"/>
  <c r="J36" i="1"/>
  <c r="G44" i="1"/>
  <c r="J24" i="1"/>
  <c r="A51" i="1" l="1"/>
  <c r="J51" i="1" s="1"/>
  <c r="A47" i="1"/>
  <c r="J47" i="1" s="1"/>
  <c r="J55" i="1" s="1"/>
</calcChain>
</file>

<file path=xl/sharedStrings.xml><?xml version="1.0" encoding="utf-8"?>
<sst xmlns="http://schemas.openxmlformats.org/spreadsheetml/2006/main" count="80" uniqueCount="64">
  <si>
    <t>Omaha Office:</t>
  </si>
  <si>
    <t xml:space="preserve">        8109 F Street, Omaha, NE  68127</t>
  </si>
  <si>
    <t>Des Moines Office:</t>
  </si>
  <si>
    <t xml:space="preserve">         5685 NE 16th Street</t>
  </si>
  <si>
    <t xml:space="preserve">         Des Moines, IA  50313</t>
  </si>
  <si>
    <t>Sioux Falls Office:</t>
  </si>
  <si>
    <t>effective March 14, 2022</t>
  </si>
  <si>
    <t xml:space="preserve">       2900 West Sencore Drive # 106</t>
  </si>
  <si>
    <t>Price subject to change at any time</t>
  </si>
  <si>
    <t xml:space="preserve">       Sioux Falls, SD 57107</t>
  </si>
  <si>
    <t>Wilsonart Wetwall</t>
  </si>
  <si>
    <t>Customer Name</t>
  </si>
  <si>
    <t>Date</t>
  </si>
  <si>
    <t>Address</t>
  </si>
  <si>
    <t>Contact Name</t>
  </si>
  <si>
    <t>City State Zip</t>
  </si>
  <si>
    <t>Phone</t>
  </si>
  <si>
    <t>PO</t>
  </si>
  <si>
    <t>Email</t>
  </si>
  <si>
    <t>Date Needed</t>
  </si>
  <si>
    <t>NOTES</t>
  </si>
  <si>
    <t>Design</t>
  </si>
  <si>
    <t>Qty</t>
  </si>
  <si>
    <t>Type</t>
  </si>
  <si>
    <t>Width</t>
  </si>
  <si>
    <t>Height</t>
  </si>
  <si>
    <t>sf/pc</t>
  </si>
  <si>
    <t>total sf</t>
  </si>
  <si>
    <t>Price</t>
  </si>
  <si>
    <t>Ext Price</t>
  </si>
  <si>
    <t>Total SF</t>
  </si>
  <si>
    <t>Sealant and Adhesive</t>
  </si>
  <si>
    <t>Sealant</t>
  </si>
  <si>
    <t>1 per 35sf</t>
  </si>
  <si>
    <t>*if n/a - need to select design color above</t>
  </si>
  <si>
    <t>Adhesive</t>
  </si>
  <si>
    <t>Panel Adhesive</t>
  </si>
  <si>
    <t>1 per 17sf</t>
  </si>
  <si>
    <t>Total</t>
  </si>
  <si>
    <t>sell</t>
  </si>
  <si>
    <t>info:</t>
  </si>
  <si>
    <t>Wing Walls (Bullnose Edge / Flat Edge)</t>
  </si>
  <si>
    <t>Arezzo</t>
  </si>
  <si>
    <t>Sealant - Porcino</t>
  </si>
  <si>
    <t>Back Walls (Flat Edge / Flat Edge)</t>
  </si>
  <si>
    <t>Aria White</t>
  </si>
  <si>
    <t>Sealant - Ice White</t>
  </si>
  <si>
    <t>Tahiti Sands, Legacy Ash</t>
  </si>
  <si>
    <t>Sealant - Ash Grey</t>
  </si>
  <si>
    <t>Back Walls (Groove Edge / Flat Edge)</t>
  </si>
  <si>
    <t>Calacatta Statuario</t>
  </si>
  <si>
    <t>Cosenza</t>
  </si>
  <si>
    <t>Sealant - Ivory Grey</t>
  </si>
  <si>
    <t>Back Walls (Tongue Edge / Flat Edge)</t>
  </si>
  <si>
    <t>Legacy Ash</t>
  </si>
  <si>
    <t>Aria White, Staccato, Torrone Marble, Calacatta</t>
  </si>
  <si>
    <t>Staccato</t>
  </si>
  <si>
    <t>Tahiti Sands</t>
  </si>
  <si>
    <t>Torrone Marble</t>
  </si>
  <si>
    <t>custom size</t>
  </si>
  <si>
    <t>Made to Order Panels (Bullnose Edge / Bullnose Edge)</t>
  </si>
  <si>
    <t>Made to Order Panels (Bullnose Edge / Groove Edge)</t>
  </si>
  <si>
    <t>Made to Order Panels (Bullnose Edge / Tongue Edge)</t>
  </si>
  <si>
    <t>Made to Order Panels (Groove Edge / Tongue Edge)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</si>
</sst>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2" xfId="0" applyBorder="1"/>
    <xf numFmtId="43" fontId="0" fillId="0" borderId="0" xfId="1" applyFont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43" fontId="0" fillId="0" borderId="2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0" xfId="1" applyFont="1" applyBorder="1"/>
    <xf numFmtId="0" fontId="3" fillId="0" borderId="7" xfId="0" applyFont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0" fontId="2" fillId="0" borderId="0" xfId="0" applyFont="1"/>
    <xf numFmtId="0" fontId="2" fillId="0" borderId="6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0" fontId="6" fillId="0" borderId="0" xfId="0" applyFont="1" applyAlignment="1">
      <alignment horizontal="center"/>
    </xf>
    <xf numFmtId="43" fontId="0" fillId="0" borderId="0" xfId="1" applyFont="1" applyAlignment="1">
      <alignment horizontal="right"/>
    </xf>
    <xf numFmtId="0" fontId="0" fillId="0" borderId="8" xfId="0" applyBorder="1"/>
    <xf numFmtId="43" fontId="0" fillId="0" borderId="8" xfId="1" applyFont="1" applyBorder="1"/>
    <xf numFmtId="43" fontId="2" fillId="0" borderId="0" xfId="1" applyFont="1"/>
    <xf numFmtId="43" fontId="6" fillId="0" borderId="0" xfId="1" applyFont="1" applyBorder="1" applyAlignment="1">
      <alignment horizontal="center"/>
    </xf>
    <xf numFmtId="43" fontId="0" fillId="0" borderId="0" xfId="0" applyNumberFormat="1"/>
    <xf numFmtId="13" fontId="0" fillId="0" borderId="0" xfId="1" applyNumberFormat="1" applyFont="1"/>
    <xf numFmtId="0" fontId="0" fillId="2" borderId="2" xfId="0" applyFill="1" applyBorder="1"/>
    <xf numFmtId="43" fontId="2" fillId="0" borderId="2" xfId="1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8DA8684-80E9-4AE1-8812-C827CF09F2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0</xdr:rowOff>
    </xdr:from>
    <xdr:to>
      <xdr:col>2</xdr:col>
      <xdr:colOff>819151</xdr:colOff>
      <xdr:row>4</xdr:row>
      <xdr:rowOff>172664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444DB2-A9E8-411F-819E-E4477E5D5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1" y="0"/>
          <a:ext cx="2057400" cy="888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9ACC-54F4-42B0-92B2-4A517DDCDA2C}">
  <sheetPr>
    <pageSetUpPr fitToPage="1"/>
  </sheetPr>
  <dimension ref="A1:M58"/>
  <sheetViews>
    <sheetView tabSelected="1" workbookViewId="0">
      <selection activeCell="F24" sqref="F24"/>
    </sheetView>
  </sheetViews>
  <sheetFormatPr defaultRowHeight="14.45"/>
  <cols>
    <col min="1" max="1" width="17.28515625" customWidth="1"/>
    <col min="2" max="2" width="2" customWidth="1"/>
    <col min="3" max="3" width="40.7109375" bestFit="1" customWidth="1"/>
    <col min="4" max="4" width="17" bestFit="1" customWidth="1"/>
    <col min="5" max="5" width="13.28515625" bestFit="1" customWidth="1"/>
    <col min="7" max="7" width="9.28515625" bestFit="1" customWidth="1"/>
    <col min="8" max="8" width="2.7109375" customWidth="1"/>
    <col min="9" max="9" width="8.85546875" style="6"/>
    <col min="10" max="10" width="33.5703125" style="6" bestFit="1" customWidth="1"/>
    <col min="13" max="13" width="9.28515625" bestFit="1" customWidth="1"/>
  </cols>
  <sheetData>
    <row r="1" spans="1:10">
      <c r="J1" s="23" t="s">
        <v>0</v>
      </c>
    </row>
    <row r="2" spans="1:10">
      <c r="J2" s="23" t="s">
        <v>1</v>
      </c>
    </row>
    <row r="3" spans="1:10">
      <c r="J3" s="23" t="s">
        <v>2</v>
      </c>
    </row>
    <row r="4" spans="1:10">
      <c r="J4" s="23" t="s">
        <v>3</v>
      </c>
    </row>
    <row r="5" spans="1:10">
      <c r="J5" s="23" t="s">
        <v>4</v>
      </c>
    </row>
    <row r="6" spans="1:10">
      <c r="J6" s="23" t="s">
        <v>5</v>
      </c>
    </row>
    <row r="7" spans="1:10">
      <c r="A7" t="s">
        <v>6</v>
      </c>
      <c r="J7" s="23" t="s">
        <v>7</v>
      </c>
    </row>
    <row r="8" spans="1:10">
      <c r="A8" t="s">
        <v>8</v>
      </c>
      <c r="J8" s="23" t="s">
        <v>9</v>
      </c>
    </row>
    <row r="9" spans="1:10">
      <c r="J9" s="23"/>
    </row>
    <row r="10" spans="1:10" ht="21" customHeight="1">
      <c r="A10" s="32" t="s">
        <v>10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21" customHeight="1"/>
    <row r="12" spans="1:10" ht="21" customHeight="1">
      <c r="A12" s="16" t="s">
        <v>11</v>
      </c>
      <c r="C12" s="5"/>
      <c r="E12" s="16" t="s">
        <v>12</v>
      </c>
      <c r="F12" s="5"/>
      <c r="G12" s="5"/>
      <c r="H12" s="5"/>
      <c r="I12" s="10"/>
      <c r="J12" s="10"/>
    </row>
    <row r="13" spans="1:10" ht="21" customHeight="1">
      <c r="A13" s="16" t="s">
        <v>13</v>
      </c>
      <c r="C13" s="5"/>
      <c r="E13" s="16" t="s">
        <v>14</v>
      </c>
      <c r="F13" s="5"/>
      <c r="G13" s="5"/>
      <c r="H13" s="5"/>
      <c r="I13" s="10"/>
      <c r="J13" s="10"/>
    </row>
    <row r="14" spans="1:10" ht="21" customHeight="1">
      <c r="A14" s="16" t="s">
        <v>15</v>
      </c>
      <c r="C14" s="5"/>
      <c r="E14" s="16" t="s">
        <v>16</v>
      </c>
      <c r="F14" s="5"/>
      <c r="G14" s="5"/>
      <c r="H14" s="5"/>
      <c r="I14" s="10"/>
      <c r="J14" s="10"/>
    </row>
    <row r="15" spans="1:10" ht="21" customHeight="1">
      <c r="A15" s="16" t="s">
        <v>17</v>
      </c>
      <c r="C15" s="7"/>
      <c r="E15" s="16" t="s">
        <v>18</v>
      </c>
      <c r="F15" s="7"/>
      <c r="G15" s="7"/>
      <c r="H15" s="7"/>
      <c r="I15" s="11"/>
      <c r="J15" s="11"/>
    </row>
    <row r="16" spans="1:10" ht="21" customHeight="1">
      <c r="A16" s="16" t="s">
        <v>19</v>
      </c>
      <c r="C16" s="7"/>
      <c r="E16" s="16" t="s">
        <v>20</v>
      </c>
      <c r="F16" s="7"/>
      <c r="G16" s="7"/>
      <c r="H16" s="7"/>
      <c r="I16" s="11"/>
      <c r="J16" s="11"/>
    </row>
    <row r="17" spans="1:10" ht="21" customHeight="1">
      <c r="C17" s="7"/>
      <c r="E17" s="5"/>
      <c r="F17" s="5"/>
      <c r="G17" s="5"/>
      <c r="H17" s="5"/>
      <c r="I17" s="10"/>
      <c r="J17" s="10"/>
    </row>
    <row r="18" spans="1:10" ht="15" thickBot="1">
      <c r="A18" s="17"/>
      <c r="B18" s="8"/>
      <c r="C18" s="8"/>
      <c r="D18" s="8"/>
      <c r="E18" s="8"/>
      <c r="F18" s="8"/>
      <c r="G18" s="8"/>
      <c r="H18" s="8"/>
      <c r="I18" s="12"/>
      <c r="J18" s="12"/>
    </row>
    <row r="19" spans="1:10" ht="15" thickTop="1">
      <c r="A19" s="16"/>
      <c r="I19" s="13"/>
      <c r="J19" s="13"/>
    </row>
    <row r="20" spans="1:10">
      <c r="A20" s="16"/>
      <c r="I20" s="13"/>
      <c r="J20" s="13"/>
    </row>
    <row r="22" spans="1:10">
      <c r="A22" s="16" t="s">
        <v>21</v>
      </c>
      <c r="C22" s="30"/>
    </row>
    <row r="23" spans="1:10" s="16" customFormat="1">
      <c r="A23" s="18" t="s">
        <v>22</v>
      </c>
      <c r="B23" s="18"/>
      <c r="C23" s="18" t="s">
        <v>23</v>
      </c>
      <c r="D23" s="19" t="s">
        <v>24</v>
      </c>
      <c r="E23" s="19" t="s">
        <v>25</v>
      </c>
      <c r="F23" s="20" t="s">
        <v>26</v>
      </c>
      <c r="G23" s="20" t="s">
        <v>27</v>
      </c>
      <c r="H23" s="20"/>
      <c r="I23" s="21" t="s">
        <v>28</v>
      </c>
      <c r="J23" s="21" t="s">
        <v>29</v>
      </c>
    </row>
    <row r="24" spans="1:10">
      <c r="F24" s="6">
        <f>+E24*D24/144</f>
        <v>0</v>
      </c>
      <c r="G24" s="6"/>
      <c r="H24" s="6"/>
      <c r="I24" s="6">
        <f>(IF($A24=0,0,VLOOKUP(D24,lists!$G$9:$H$15,2,FALSE)))</f>
        <v>0</v>
      </c>
      <c r="J24" s="6">
        <f t="shared" ref="J24:J43" si="0">+I24*F24*A24</f>
        <v>0</v>
      </c>
    </row>
    <row r="25" spans="1:10">
      <c r="A25" s="24"/>
      <c r="B25" s="24"/>
      <c r="C25" s="24"/>
      <c r="D25" s="24"/>
      <c r="E25" s="24"/>
      <c r="F25" s="25">
        <f t="shared" ref="F25:F43" si="1">+E25*D25/144</f>
        <v>0</v>
      </c>
      <c r="G25" s="25">
        <f t="shared" ref="G25:G43" si="2">+F25*A25</f>
        <v>0</v>
      </c>
      <c r="H25" s="25"/>
      <c r="I25" s="25">
        <f>(IF($A25=0,0,VLOOKUP(D25,lists!$G$9:$H$15,2,FALSE)))</f>
        <v>0</v>
      </c>
      <c r="J25" s="25">
        <f t="shared" si="0"/>
        <v>0</v>
      </c>
    </row>
    <row r="26" spans="1:10">
      <c r="A26" s="24"/>
      <c r="B26" s="24"/>
      <c r="C26" s="24"/>
      <c r="D26" s="24"/>
      <c r="E26" s="24"/>
      <c r="F26" s="25">
        <f t="shared" si="1"/>
        <v>0</v>
      </c>
      <c r="G26" s="25">
        <f t="shared" si="2"/>
        <v>0</v>
      </c>
      <c r="H26" s="25"/>
      <c r="I26" s="25">
        <f>(IF($A26=0,0,VLOOKUP(D26,lists!$G$9:$H$15,2,FALSE)))</f>
        <v>0</v>
      </c>
      <c r="J26" s="25">
        <f t="shared" si="0"/>
        <v>0</v>
      </c>
    </row>
    <row r="27" spans="1:10">
      <c r="A27" s="24"/>
      <c r="B27" s="24"/>
      <c r="C27" s="24"/>
      <c r="D27" s="24"/>
      <c r="E27" s="24"/>
      <c r="F27" s="25">
        <f t="shared" si="1"/>
        <v>0</v>
      </c>
      <c r="G27" s="25">
        <f t="shared" si="2"/>
        <v>0</v>
      </c>
      <c r="H27" s="25"/>
      <c r="I27" s="25">
        <f>(IF($A27=0,0,VLOOKUP(D27,lists!$G$9:$H$15,2,FALSE)))</f>
        <v>0</v>
      </c>
      <c r="J27" s="25">
        <f t="shared" si="0"/>
        <v>0</v>
      </c>
    </row>
    <row r="28" spans="1:10">
      <c r="A28" s="24"/>
      <c r="B28" s="24"/>
      <c r="C28" s="24"/>
      <c r="D28" s="24"/>
      <c r="E28" s="24"/>
      <c r="F28" s="25">
        <f t="shared" si="1"/>
        <v>0</v>
      </c>
      <c r="G28" s="25">
        <f t="shared" si="2"/>
        <v>0</v>
      </c>
      <c r="H28" s="25"/>
      <c r="I28" s="25">
        <f>(IF($A28=0,0,VLOOKUP(D28,lists!$G$9:$H$15,2,FALSE)))</f>
        <v>0</v>
      </c>
      <c r="J28" s="25">
        <f t="shared" si="0"/>
        <v>0</v>
      </c>
    </row>
    <row r="29" spans="1:10">
      <c r="A29" s="24"/>
      <c r="B29" s="24"/>
      <c r="C29" s="24"/>
      <c r="D29" s="24"/>
      <c r="E29" s="24"/>
      <c r="F29" s="25">
        <f t="shared" si="1"/>
        <v>0</v>
      </c>
      <c r="G29" s="25">
        <f t="shared" si="2"/>
        <v>0</v>
      </c>
      <c r="H29" s="25"/>
      <c r="I29" s="25">
        <f>(IF($A29=0,0,VLOOKUP(D29,lists!$G$9:$H$15,2,FALSE)))</f>
        <v>0</v>
      </c>
      <c r="J29" s="25">
        <f t="shared" si="0"/>
        <v>0</v>
      </c>
    </row>
    <row r="30" spans="1:10">
      <c r="A30" s="24"/>
      <c r="B30" s="24"/>
      <c r="C30" s="24"/>
      <c r="D30" s="24"/>
      <c r="E30" s="24"/>
      <c r="F30" s="25">
        <f t="shared" si="1"/>
        <v>0</v>
      </c>
      <c r="G30" s="25">
        <f t="shared" si="2"/>
        <v>0</v>
      </c>
      <c r="H30" s="25"/>
      <c r="I30" s="25">
        <f>(IF($A30=0,0,VLOOKUP(D30,lists!$G$9:$H$15,2,FALSE)))</f>
        <v>0</v>
      </c>
      <c r="J30" s="25">
        <f t="shared" si="0"/>
        <v>0</v>
      </c>
    </row>
    <row r="31" spans="1:10">
      <c r="A31" s="24"/>
      <c r="B31" s="24"/>
      <c r="C31" s="24"/>
      <c r="D31" s="24"/>
      <c r="E31" s="24"/>
      <c r="F31" s="25">
        <f t="shared" si="1"/>
        <v>0</v>
      </c>
      <c r="G31" s="25">
        <f t="shared" si="2"/>
        <v>0</v>
      </c>
      <c r="H31" s="25"/>
      <c r="I31" s="25">
        <f>(IF($A31=0,0,VLOOKUP(D31,lists!$G$9:$H$15,2,FALSE)))</f>
        <v>0</v>
      </c>
      <c r="J31" s="25">
        <f t="shared" si="0"/>
        <v>0</v>
      </c>
    </row>
    <row r="32" spans="1:10">
      <c r="A32" s="24"/>
      <c r="B32" s="24"/>
      <c r="C32" s="24"/>
      <c r="D32" s="24"/>
      <c r="E32" s="24"/>
      <c r="F32" s="25">
        <f t="shared" si="1"/>
        <v>0</v>
      </c>
      <c r="G32" s="25">
        <f t="shared" si="2"/>
        <v>0</v>
      </c>
      <c r="H32" s="25"/>
      <c r="I32" s="25">
        <f>(IF($A32=0,0,VLOOKUP(D32,lists!$G$9:$H$15,2,FALSE)))</f>
        <v>0</v>
      </c>
      <c r="J32" s="25">
        <f t="shared" si="0"/>
        <v>0</v>
      </c>
    </row>
    <row r="33" spans="1:13">
      <c r="A33" s="24"/>
      <c r="B33" s="24"/>
      <c r="C33" s="24"/>
      <c r="D33" s="24"/>
      <c r="E33" s="24"/>
      <c r="F33" s="25">
        <f t="shared" si="1"/>
        <v>0</v>
      </c>
      <c r="G33" s="25">
        <f t="shared" si="2"/>
        <v>0</v>
      </c>
      <c r="H33" s="25"/>
      <c r="I33" s="25">
        <f>(IF($A33=0,0,VLOOKUP(D33,lists!$G$9:$H$15,2,FALSE)))</f>
        <v>0</v>
      </c>
      <c r="J33" s="25">
        <f t="shared" si="0"/>
        <v>0</v>
      </c>
    </row>
    <row r="34" spans="1:13">
      <c r="A34" s="24"/>
      <c r="B34" s="24"/>
      <c r="C34" s="24"/>
      <c r="D34" s="24"/>
      <c r="E34" s="24"/>
      <c r="F34" s="25">
        <f t="shared" si="1"/>
        <v>0</v>
      </c>
      <c r="G34" s="25">
        <f t="shared" si="2"/>
        <v>0</v>
      </c>
      <c r="H34" s="25"/>
      <c r="I34" s="25">
        <f>(IF($A34=0,0,VLOOKUP(D34,lists!$G$9:$H$15,2,FALSE)))</f>
        <v>0</v>
      </c>
      <c r="J34" s="25">
        <f t="shared" si="0"/>
        <v>0</v>
      </c>
    </row>
    <row r="35" spans="1:13">
      <c r="A35" s="24"/>
      <c r="B35" s="24"/>
      <c r="C35" s="24"/>
      <c r="D35" s="24"/>
      <c r="E35" s="24"/>
      <c r="F35" s="25">
        <f t="shared" si="1"/>
        <v>0</v>
      </c>
      <c r="G35" s="25">
        <f t="shared" si="2"/>
        <v>0</v>
      </c>
      <c r="H35" s="25"/>
      <c r="I35" s="25">
        <f>(IF($A35=0,0,VLOOKUP(D35,lists!$G$9:$H$15,2,FALSE)))</f>
        <v>0</v>
      </c>
      <c r="J35" s="25">
        <f t="shared" si="0"/>
        <v>0</v>
      </c>
    </row>
    <row r="36" spans="1:13">
      <c r="A36" s="24"/>
      <c r="B36" s="24"/>
      <c r="C36" s="24"/>
      <c r="D36" s="24"/>
      <c r="E36" s="24"/>
      <c r="F36" s="25">
        <f t="shared" si="1"/>
        <v>0</v>
      </c>
      <c r="G36" s="25">
        <f t="shared" si="2"/>
        <v>0</v>
      </c>
      <c r="H36" s="25"/>
      <c r="I36" s="25">
        <f>(IF($A36=0,0,VLOOKUP(D36,lists!$G$9:$H$15,2,FALSE)))</f>
        <v>0</v>
      </c>
      <c r="J36" s="25">
        <f t="shared" si="0"/>
        <v>0</v>
      </c>
    </row>
    <row r="37" spans="1:13">
      <c r="A37" s="24"/>
      <c r="B37" s="24"/>
      <c r="C37" s="24"/>
      <c r="D37" s="24"/>
      <c r="E37" s="24"/>
      <c r="F37" s="25">
        <f t="shared" si="1"/>
        <v>0</v>
      </c>
      <c r="G37" s="25">
        <f t="shared" si="2"/>
        <v>0</v>
      </c>
      <c r="H37" s="25"/>
      <c r="I37" s="25">
        <f>(IF($A37=0,0,VLOOKUP(D37,lists!$G$9:$H$15,2,FALSE)))</f>
        <v>0</v>
      </c>
      <c r="J37" s="25">
        <f t="shared" si="0"/>
        <v>0</v>
      </c>
    </row>
    <row r="38" spans="1:13">
      <c r="A38" s="24"/>
      <c r="B38" s="24"/>
      <c r="C38" s="24"/>
      <c r="D38" s="24"/>
      <c r="E38" s="24"/>
      <c r="F38" s="25">
        <f t="shared" si="1"/>
        <v>0</v>
      </c>
      <c r="G38" s="25">
        <f t="shared" si="2"/>
        <v>0</v>
      </c>
      <c r="H38" s="25"/>
      <c r="I38" s="25">
        <f>(IF($A38=0,0,VLOOKUP(D38,lists!$G$9:$H$15,2,FALSE)))</f>
        <v>0</v>
      </c>
      <c r="J38" s="25">
        <f t="shared" si="0"/>
        <v>0</v>
      </c>
    </row>
    <row r="39" spans="1:13">
      <c r="A39" s="24"/>
      <c r="B39" s="24"/>
      <c r="C39" s="24"/>
      <c r="D39" s="24"/>
      <c r="E39" s="24"/>
      <c r="F39" s="25">
        <f t="shared" si="1"/>
        <v>0</v>
      </c>
      <c r="G39" s="25">
        <f t="shared" si="2"/>
        <v>0</v>
      </c>
      <c r="H39" s="25"/>
      <c r="I39" s="25">
        <f>(IF($A39=0,0,VLOOKUP(D39,lists!$G$9:$H$15,2,FALSE)))</f>
        <v>0</v>
      </c>
      <c r="J39" s="25">
        <f t="shared" si="0"/>
        <v>0</v>
      </c>
    </row>
    <row r="40" spans="1:13">
      <c r="A40" s="24"/>
      <c r="B40" s="24"/>
      <c r="C40" s="24"/>
      <c r="D40" s="24"/>
      <c r="E40" s="24"/>
      <c r="F40" s="25">
        <f t="shared" si="1"/>
        <v>0</v>
      </c>
      <c r="G40" s="25">
        <f t="shared" si="2"/>
        <v>0</v>
      </c>
      <c r="H40" s="25"/>
      <c r="I40" s="25">
        <f>(IF($A40=0,0,VLOOKUP(D40,lists!$G$9:$H$15,2,FALSE)))</f>
        <v>0</v>
      </c>
      <c r="J40" s="25">
        <f t="shared" si="0"/>
        <v>0</v>
      </c>
    </row>
    <row r="41" spans="1:13">
      <c r="A41" s="24"/>
      <c r="B41" s="24"/>
      <c r="C41" s="24"/>
      <c r="D41" s="24"/>
      <c r="E41" s="24"/>
      <c r="F41" s="25">
        <f t="shared" si="1"/>
        <v>0</v>
      </c>
      <c r="G41" s="25">
        <f t="shared" si="2"/>
        <v>0</v>
      </c>
      <c r="H41" s="25"/>
      <c r="I41" s="25">
        <f>(IF($A41=0,0,VLOOKUP(D41,lists!$G$9:$H$15,2,FALSE)))</f>
        <v>0</v>
      </c>
      <c r="J41" s="25">
        <f t="shared" si="0"/>
        <v>0</v>
      </c>
    </row>
    <row r="42" spans="1:13">
      <c r="A42" s="24"/>
      <c r="B42" s="24"/>
      <c r="C42" s="24"/>
      <c r="D42" s="24"/>
      <c r="E42" s="24"/>
      <c r="F42" s="25">
        <f t="shared" si="1"/>
        <v>0</v>
      </c>
      <c r="G42" s="25">
        <f t="shared" si="2"/>
        <v>0</v>
      </c>
      <c r="H42" s="25"/>
      <c r="I42" s="25">
        <f>(IF($A42=0,0,VLOOKUP(D42,lists!$G$9:$H$15,2,FALSE)))</f>
        <v>0</v>
      </c>
      <c r="J42" s="25">
        <f t="shared" si="0"/>
        <v>0</v>
      </c>
    </row>
    <row r="43" spans="1:13">
      <c r="A43" s="5"/>
      <c r="B43" s="5"/>
      <c r="C43" s="5"/>
      <c r="D43" s="5"/>
      <c r="E43" s="5"/>
      <c r="F43" s="10">
        <f t="shared" si="1"/>
        <v>0</v>
      </c>
      <c r="G43" s="10">
        <f t="shared" si="2"/>
        <v>0</v>
      </c>
      <c r="H43" s="10"/>
      <c r="I43" s="10">
        <f>(IF($A43=0,0,VLOOKUP(D43,lists!$G$9:$H$15,2,FALSE)))</f>
        <v>0</v>
      </c>
      <c r="J43" s="10">
        <f t="shared" si="0"/>
        <v>0</v>
      </c>
    </row>
    <row r="44" spans="1:13">
      <c r="A44" s="5"/>
      <c r="B44" s="5"/>
      <c r="C44" s="5"/>
      <c r="D44" s="5"/>
      <c r="E44" s="18" t="s">
        <v>30</v>
      </c>
      <c r="F44" s="26"/>
      <c r="G44" s="31">
        <f>SUM(G24:G43)</f>
        <v>0</v>
      </c>
      <c r="H44" s="10"/>
      <c r="I44" s="10"/>
      <c r="J44" s="10"/>
    </row>
    <row r="45" spans="1:13" ht="18">
      <c r="A45" s="33" t="s">
        <v>31</v>
      </c>
      <c r="B45" s="33"/>
      <c r="C45" s="33"/>
      <c r="D45" s="33"/>
      <c r="E45" s="33"/>
      <c r="F45" s="33"/>
      <c r="G45" s="33"/>
      <c r="H45" s="33"/>
      <c r="I45" s="33"/>
      <c r="J45" s="33"/>
    </row>
    <row r="46" spans="1:13" ht="18">
      <c r="A46" s="22" t="s">
        <v>32</v>
      </c>
      <c r="B46" s="22"/>
      <c r="C46" s="22"/>
      <c r="D46" s="22"/>
      <c r="E46" s="22"/>
      <c r="F46" s="27"/>
      <c r="G46" s="27"/>
      <c r="H46" s="27"/>
      <c r="I46" s="27"/>
      <c r="J46" s="27"/>
    </row>
    <row r="47" spans="1:13">
      <c r="A47">
        <f>ROUNDUP($G$44/35,0)</f>
        <v>0</v>
      </c>
      <c r="C47" t="e">
        <f>VLOOKUP(C22,lists!$J$9:$K$18,2,FALSE)</f>
        <v>#N/A</v>
      </c>
      <c r="E47" t="s">
        <v>33</v>
      </c>
      <c r="F47" s="6"/>
      <c r="G47" s="6"/>
      <c r="H47" s="6"/>
      <c r="I47" s="6">
        <v>11.13</v>
      </c>
      <c r="J47" s="6">
        <f>+I47*A47</f>
        <v>0</v>
      </c>
      <c r="M47" s="28"/>
    </row>
    <row r="48" spans="1:13">
      <c r="C48" t="s">
        <v>34</v>
      </c>
      <c r="F48" s="6"/>
      <c r="G48" s="6"/>
      <c r="H48" s="6"/>
    </row>
    <row r="49" spans="1:10">
      <c r="F49" s="6"/>
      <c r="G49" s="6"/>
      <c r="H49" s="6"/>
    </row>
    <row r="50" spans="1:10" ht="18">
      <c r="A50" s="22" t="s">
        <v>35</v>
      </c>
      <c r="F50" s="6"/>
      <c r="G50" s="6"/>
      <c r="H50" s="6"/>
    </row>
    <row r="51" spans="1:10">
      <c r="A51">
        <f>ROUNDUP($G$44/17,0)</f>
        <v>0</v>
      </c>
      <c r="C51" t="s">
        <v>36</v>
      </c>
      <c r="E51" t="s">
        <v>37</v>
      </c>
      <c r="F51" s="6"/>
      <c r="G51" s="6"/>
      <c r="H51" s="6"/>
      <c r="I51" s="6">
        <v>8.85</v>
      </c>
      <c r="J51" s="6">
        <f>+I51*A51</f>
        <v>0</v>
      </c>
    </row>
    <row r="52" spans="1:10">
      <c r="F52" s="6"/>
      <c r="G52" s="6"/>
      <c r="H52" s="6"/>
    </row>
    <row r="53" spans="1:10">
      <c r="A53" s="5"/>
      <c r="B53" s="5"/>
      <c r="C53" s="5"/>
      <c r="D53" s="5"/>
      <c r="E53" s="5"/>
      <c r="F53" s="10"/>
      <c r="G53" s="10"/>
      <c r="H53" s="10"/>
      <c r="I53" s="10"/>
      <c r="J53" s="10"/>
    </row>
    <row r="54" spans="1:10">
      <c r="F54" s="6"/>
      <c r="G54" s="6"/>
      <c r="H54" s="6"/>
    </row>
    <row r="55" spans="1:10" s="16" customFormat="1">
      <c r="C55" s="16" t="s">
        <v>38</v>
      </c>
      <c r="F55" s="26"/>
      <c r="G55" s="26"/>
      <c r="H55" s="26"/>
      <c r="I55" s="26"/>
      <c r="J55" s="26">
        <f>SUM(J24:J53)</f>
        <v>0</v>
      </c>
    </row>
    <row r="56" spans="1:10">
      <c r="A56" s="5"/>
      <c r="B56" s="5"/>
      <c r="C56" s="5"/>
      <c r="D56" s="5"/>
      <c r="E56" s="5"/>
      <c r="F56" s="10"/>
      <c r="G56" s="10"/>
      <c r="H56" s="10"/>
      <c r="I56" s="10"/>
      <c r="J56" s="10"/>
    </row>
    <row r="57" spans="1:10">
      <c r="F57" s="6"/>
      <c r="G57" s="6"/>
      <c r="H57" s="6"/>
    </row>
    <row r="58" spans="1:10">
      <c r="F58" s="6"/>
      <c r="G58" s="29"/>
      <c r="H58" s="6"/>
    </row>
  </sheetData>
  <mergeCells count="2">
    <mergeCell ref="A10:J10"/>
    <mergeCell ref="A45:J45"/>
  </mergeCells>
  <phoneticPr fontId="7" type="noConversion"/>
  <pageMargins left="0.25" right="0.25" top="0.2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F1276D1-9884-49BC-BBEF-C606BDABCDE3}">
          <x14:formula1>
            <xm:f>lists!$D$10:$D$15</xm:f>
          </x14:formula1>
          <xm:sqref>D24:D44</xm:sqref>
        </x14:dataValidation>
        <x14:dataValidation type="list" allowBlank="1" showInputMessage="1" showErrorMessage="1" xr:uid="{114C26C3-C9F9-4F07-92DC-B330652E516E}">
          <x14:formula1>
            <xm:f>lists!$E$10:$E$12</xm:f>
          </x14:formula1>
          <xm:sqref>E24:E43</xm:sqref>
        </x14:dataValidation>
        <x14:dataValidation type="list" allowBlank="1" showInputMessage="1" showErrorMessage="1" xr:uid="{F8D50D49-930D-4681-9918-E419EC0AD543}">
          <x14:formula1>
            <xm:f>lists!$B$10:$B$17</xm:f>
          </x14:formula1>
          <xm:sqref>C24:C44</xm:sqref>
        </x14:dataValidation>
        <x14:dataValidation type="list" allowBlank="1" showInputMessage="1" showErrorMessage="1" xr:uid="{E163FC16-2EAD-4A38-B4BC-3110786DE608}">
          <x14:formula1>
            <xm:f>lists!$J$10:$J$17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C80C-B346-4BF1-B8FB-6DBA9ED0E4B5}">
  <dimension ref="B9:O24"/>
  <sheetViews>
    <sheetView topLeftCell="B1" workbookViewId="0">
      <selection activeCell="H10" sqref="H10"/>
    </sheetView>
  </sheetViews>
  <sheetFormatPr defaultRowHeight="14.45"/>
  <cols>
    <col min="2" max="2" width="45.28515625" bestFit="1" customWidth="1"/>
    <col min="3" max="3" width="2.42578125" customWidth="1"/>
    <col min="6" max="6" width="4.42578125" customWidth="1"/>
    <col min="8" max="8" width="11" customWidth="1"/>
    <col min="9" max="9" width="1.28515625" customWidth="1"/>
    <col min="10" max="10" width="16.7109375" bestFit="1" customWidth="1"/>
    <col min="11" max="11" width="17.85546875" bestFit="1" customWidth="1"/>
    <col min="14" max="14" width="42.28515625" bestFit="1" customWidth="1"/>
    <col min="15" max="15" width="17.85546875" bestFit="1" customWidth="1"/>
  </cols>
  <sheetData>
    <row r="9" spans="2:15">
      <c r="B9" s="2" t="s">
        <v>23</v>
      </c>
      <c r="C9" s="7"/>
      <c r="D9" s="15" t="s">
        <v>24</v>
      </c>
      <c r="E9" s="15" t="s">
        <v>25</v>
      </c>
      <c r="F9" s="7"/>
      <c r="G9" s="3" t="s">
        <v>24</v>
      </c>
      <c r="H9" s="4" t="s">
        <v>39</v>
      </c>
      <c r="I9" s="7"/>
      <c r="J9" s="9" t="s">
        <v>21</v>
      </c>
      <c r="K9" s="9" t="s">
        <v>32</v>
      </c>
      <c r="N9" s="7" t="s">
        <v>40</v>
      </c>
      <c r="O9" s="7"/>
    </row>
    <row r="10" spans="2:15" ht="18">
      <c r="B10" t="s">
        <v>41</v>
      </c>
      <c r="D10" s="14">
        <v>8</v>
      </c>
      <c r="E10" s="14">
        <v>60</v>
      </c>
      <c r="G10">
        <v>60</v>
      </c>
      <c r="H10" s="6">
        <v>14.08</v>
      </c>
      <c r="J10" t="s">
        <v>42</v>
      </c>
      <c r="K10" t="s">
        <v>43</v>
      </c>
      <c r="N10" s="22"/>
      <c r="O10" s="22"/>
    </row>
    <row r="11" spans="2:15">
      <c r="B11" t="s">
        <v>44</v>
      </c>
      <c r="D11" s="1">
        <v>30</v>
      </c>
      <c r="E11" s="1">
        <v>72</v>
      </c>
      <c r="G11">
        <v>8</v>
      </c>
      <c r="H11" s="6">
        <f>+H10</f>
        <v>14.08</v>
      </c>
      <c r="J11" t="s">
        <v>45</v>
      </c>
      <c r="K11" t="s">
        <v>46</v>
      </c>
      <c r="N11" t="s">
        <v>47</v>
      </c>
      <c r="O11" t="s">
        <v>48</v>
      </c>
    </row>
    <row r="12" spans="2:15">
      <c r="B12" t="s">
        <v>49</v>
      </c>
      <c r="D12" s="1">
        <v>32</v>
      </c>
      <c r="E12" s="1">
        <v>96</v>
      </c>
      <c r="G12">
        <v>30</v>
      </c>
      <c r="H12" s="6">
        <f t="shared" ref="H12:H15" si="0">+H11</f>
        <v>14.08</v>
      </c>
      <c r="J12" t="s">
        <v>50</v>
      </c>
      <c r="K12" t="s">
        <v>46</v>
      </c>
      <c r="N12" t="s">
        <v>51</v>
      </c>
      <c r="O12" t="s">
        <v>52</v>
      </c>
    </row>
    <row r="13" spans="2:15">
      <c r="B13" t="s">
        <v>53</v>
      </c>
      <c r="D13" s="1">
        <v>36</v>
      </c>
      <c r="G13">
        <v>32</v>
      </c>
      <c r="H13" s="6">
        <f t="shared" si="0"/>
        <v>14.08</v>
      </c>
      <c r="J13" t="s">
        <v>51</v>
      </c>
      <c r="K13" t="s">
        <v>52</v>
      </c>
      <c r="N13" t="s">
        <v>42</v>
      </c>
      <c r="O13" t="s">
        <v>43</v>
      </c>
    </row>
    <row r="14" spans="2:15">
      <c r="D14" s="1">
        <v>48</v>
      </c>
      <c r="G14">
        <v>36</v>
      </c>
      <c r="H14" s="6">
        <f t="shared" si="0"/>
        <v>14.08</v>
      </c>
      <c r="J14" t="s">
        <v>54</v>
      </c>
      <c r="K14" t="s">
        <v>48</v>
      </c>
      <c r="N14" t="s">
        <v>55</v>
      </c>
      <c r="O14" t="s">
        <v>46</v>
      </c>
    </row>
    <row r="15" spans="2:15">
      <c r="D15" s="1">
        <v>60</v>
      </c>
      <c r="G15">
        <v>48</v>
      </c>
      <c r="H15" s="6">
        <f t="shared" si="0"/>
        <v>14.08</v>
      </c>
      <c r="J15" t="s">
        <v>56</v>
      </c>
      <c r="K15" t="s">
        <v>46</v>
      </c>
    </row>
    <row r="16" spans="2:15">
      <c r="J16" t="s">
        <v>57</v>
      </c>
      <c r="K16" t="s">
        <v>48</v>
      </c>
    </row>
    <row r="17" spans="10:14">
      <c r="J17" t="s">
        <v>58</v>
      </c>
      <c r="K17" t="s">
        <v>46</v>
      </c>
    </row>
    <row r="20" spans="10:14">
      <c r="N20" s="7" t="s">
        <v>59</v>
      </c>
    </row>
    <row r="21" spans="10:14">
      <c r="N21" t="s">
        <v>60</v>
      </c>
    </row>
    <row r="22" spans="10:14">
      <c r="N22" t="s">
        <v>61</v>
      </c>
    </row>
    <row r="23" spans="10:14">
      <c r="N23" t="s">
        <v>62</v>
      </c>
    </row>
    <row r="24" spans="10:14">
      <c r="N24" t="s">
        <v>63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1944cd-a7a0-4e00-bfe4-94534309c52d">
      <UserInfo>
        <DisplayName>Jamie Snover</DisplayName>
        <AccountId>34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B962657F90F4C82D673703A89B810" ma:contentTypeVersion="4" ma:contentTypeDescription="Create a new document." ma:contentTypeScope="" ma:versionID="480a77a3f197f267e0daa9f5724b6a23">
  <xsd:schema xmlns:xsd="http://www.w3.org/2001/XMLSchema" xmlns:xs="http://www.w3.org/2001/XMLSchema" xmlns:p="http://schemas.microsoft.com/office/2006/metadata/properties" xmlns:ns2="441944cd-a7a0-4e00-bfe4-94534309c52d" xmlns:ns3="cd468123-9462-4689-9367-3f4a04456349" targetNamespace="http://schemas.microsoft.com/office/2006/metadata/properties" ma:root="true" ma:fieldsID="498e0f4287e11e2e3ef496b3f989207f" ns2:_="" ns3:_="">
    <xsd:import namespace="441944cd-a7a0-4e00-bfe4-94534309c52d"/>
    <xsd:import namespace="cd468123-9462-4689-9367-3f4a044563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944cd-a7a0-4e00-bfe4-94534309c5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68123-9462-4689-9367-3f4a044563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2BA433-5DCF-4F13-81F3-47F4E627E404}"/>
</file>

<file path=customXml/itemProps2.xml><?xml version="1.0" encoding="utf-8"?>
<ds:datastoreItem xmlns:ds="http://schemas.openxmlformats.org/officeDocument/2006/customXml" ds:itemID="{73F61AB1-47C4-480D-BA72-ACEAEE27C1E6}"/>
</file>

<file path=customXml/itemProps3.xml><?xml version="1.0" encoding="utf-8"?>
<ds:datastoreItem xmlns:ds="http://schemas.openxmlformats.org/officeDocument/2006/customXml" ds:itemID="{7D44DDEE-C1FA-4DBD-AD39-84555219EA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Cheryl Rau</dc:creator>
  <cp:keywords/>
  <dc:description/>
  <cp:lastModifiedBy>Cheryl Rau</cp:lastModifiedBy>
  <cp:revision/>
  <dcterms:created xsi:type="dcterms:W3CDTF">2021-12-12T17:05:41Z</dcterms:created>
  <dcterms:modified xsi:type="dcterms:W3CDTF">2022-03-21T14:50:22Z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0x010100818B962657F90F4C82D673703A89B810</vt:lpwstr>
  </property>
</Properties>
</file>